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ISE_JUSTDIGI/Dokumendid/ESF 2022‑2027/TAT seirearuanded 2x aastas/2026_07/SKA/"/>
    </mc:Choice>
  </mc:AlternateContent>
  <xr:revisionPtr revIDLastSave="154" documentId="8_{2B48CBBA-3414-4222-BED4-EEE606EFA032}" xr6:coauthVersionLast="47" xr6:coauthVersionMax="47" xr10:uidLastSave="{C9ACB87F-A964-428E-A83D-E26F21E4E96F}"/>
  <bookViews>
    <workbookView xWindow="-108" yWindow="-108" windowWidth="23256" windowHeight="13896" xr2:uid="{1F2D1E84-4EF2-4E5C-87D2-CA683077B5A2}"/>
  </bookViews>
  <sheets>
    <sheet name="Lisa3 eelarve täitmine" sheetId="1" r:id="rId1"/>
  </sheets>
  <definedNames>
    <definedName name="docIssuerPartners">#REF!</definedName>
    <definedName name="docIssuerPartnersRegNo">#REF!</definedName>
    <definedName name="invoiceFlatRateTypes">#REF!</definedName>
    <definedName name="projectActivities">#REF!</definedName>
    <definedName name="projectContracts">#REF!</definedName>
    <definedName name="projectPartn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E11" i="1"/>
  <c r="F17" i="1" l="1"/>
  <c r="F18" i="1"/>
  <c r="D11" i="1" l="1"/>
  <c r="C13" i="1"/>
  <c r="D12" i="1" l="1"/>
  <c r="E12" i="1"/>
  <c r="C12" i="1"/>
  <c r="F12" i="1"/>
  <c r="C11" i="1" l="1"/>
  <c r="C23" i="1"/>
  <c r="C21" i="1" s="1"/>
  <c r="C24" i="1" l="1"/>
  <c r="D23" i="1"/>
  <c r="E23" i="1"/>
  <c r="I20" i="1"/>
  <c r="H20" i="1"/>
  <c r="I19" i="1"/>
  <c r="H19" i="1"/>
  <c r="I18" i="1"/>
  <c r="I15" i="1"/>
  <c r="I12" i="1"/>
  <c r="H12" i="1"/>
  <c r="F23" i="1" l="1"/>
  <c r="E21" i="1"/>
  <c r="I14" i="1"/>
  <c r="H16" i="1"/>
  <c r="H22" i="1"/>
  <c r="H17" i="1"/>
  <c r="I16" i="1"/>
  <c r="H18" i="1"/>
  <c r="I22" i="1"/>
  <c r="H14" i="1"/>
  <c r="I17" i="1"/>
  <c r="H15" i="1"/>
  <c r="F13" i="1" l="1"/>
  <c r="D25" i="1"/>
  <c r="F11" i="1"/>
  <c r="H13" i="1"/>
  <c r="I13" i="1"/>
  <c r="I23" i="1"/>
  <c r="H23" i="1"/>
  <c r="D21" i="1"/>
  <c r="D24" i="1" s="1"/>
  <c r="F21" i="1" l="1"/>
  <c r="I11" i="1"/>
  <c r="E24" i="1"/>
  <c r="F24" i="1" s="1"/>
  <c r="H11" i="1"/>
  <c r="H21" i="1"/>
  <c r="I21" i="1"/>
  <c r="I24" i="1" l="1"/>
  <c r="H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tc={D3DD9D58-9A23-4DE7-BD03-05E4ACC219A9}</author>
    <author>tc={A6132B21-558F-49B1-9505-DF3C3DDA6F55}</author>
  </authors>
  <commentList>
    <comment ref="D25" authorId="0" shapeId="0" xr:uid="{D3DD9D58-9A23-4DE7-BD03-05E4ACC219A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Lepingu jääk, millele lisanduvad kaudsed kulud</t>
      </text>
    </comment>
    <comment ref="D26" authorId="1" shapeId="0" xr:uid="{A6132B21-558F-49B1-9505-DF3C3DDA6F5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Lepinguline maht ilma kaudsete kuludeta</t>
      </text>
    </comment>
  </commentList>
</comments>
</file>

<file path=xl/sharedStrings.xml><?xml version="1.0" encoding="utf-8"?>
<sst xmlns="http://schemas.openxmlformats.org/spreadsheetml/2006/main" count="46" uniqueCount="46">
  <si>
    <t>TAT eelarve täitmise aruanne</t>
  </si>
  <si>
    <t>TAT abikõlblikkuse periood: 01.02.2023 - 31.12.2029</t>
  </si>
  <si>
    <t>TAT nimi: Noorte õigusrikkujate retsidiivsuse vähendamine (2021-2027.4.07.23-0009)</t>
  </si>
  <si>
    <t>TAT elluviija: Justiits- ja Digiministeerium</t>
  </si>
  <si>
    <t>Rea nr</t>
  </si>
  <si>
    <r>
      <t>Kulukoht</t>
    </r>
    <r>
      <rPr>
        <b/>
        <vertAlign val="superscript"/>
        <sz val="10"/>
        <rFont val="Arial"/>
        <family val="2"/>
        <charset val="186"/>
      </rPr>
      <t>1</t>
    </r>
  </si>
  <si>
    <r>
      <t>Kinnitatud eelarve 2026</t>
    </r>
    <r>
      <rPr>
        <b/>
        <i/>
        <vertAlign val="superscript"/>
        <sz val="10"/>
        <color rgb="FF000000"/>
        <rFont val="Arial"/>
        <family val="2"/>
        <charset val="186"/>
      </rPr>
      <t>2</t>
    </r>
  </si>
  <si>
    <r>
      <t>Kulu aruandeperioodi lõpuks (reaalselt tasutud kulud)</t>
    </r>
    <r>
      <rPr>
        <b/>
        <sz val="12"/>
        <rFont val="Arial"/>
        <family val="2"/>
        <charset val="186"/>
      </rPr>
      <t>³</t>
    </r>
  </si>
  <si>
    <t>Eelarve täitmise %</t>
  </si>
  <si>
    <r>
      <t>Võetud kohustused</t>
    </r>
    <r>
      <rPr>
        <b/>
        <sz val="11"/>
        <rFont val="Arial"/>
        <family val="2"/>
        <charset val="186"/>
      </rPr>
      <t>⁴</t>
    </r>
  </si>
  <si>
    <t>Tasutud kulud ja võetud kohustused kokku</t>
  </si>
  <si>
    <t xml:space="preserve">Eelarve jääk peale tasutud kulusid </t>
  </si>
  <si>
    <t>5=(veerg 4/veerg 3)*100</t>
  </si>
  <si>
    <t>7=4+6</t>
  </si>
  <si>
    <t>8=3-4</t>
  </si>
  <si>
    <t>TAT otsesed kulud</t>
  </si>
  <si>
    <t>TAT personalikulud</t>
  </si>
  <si>
    <t>Sisutegevused</t>
  </si>
  <si>
    <t>1.2.1.</t>
  </si>
  <si>
    <t>Iseseisvumist ja õiguskuulekust toetavad sekkumised kogukonnas</t>
  </si>
  <si>
    <t>1.2.2.</t>
  </si>
  <si>
    <t>Tööturule sisenemise toetamine</t>
  </si>
  <si>
    <t>1.2.3.</t>
  </si>
  <si>
    <t>Taasühiskonnastamist toetavad sekkumised vanglateenistuses</t>
  </si>
  <si>
    <t>1.2.4.</t>
  </si>
  <si>
    <t>Kriminaaljustiitssüsteemi arendamine</t>
  </si>
  <si>
    <t>1.2.4.1.</t>
  </si>
  <si>
    <t>TAT partneri personalikulud</t>
  </si>
  <si>
    <t>1.3.</t>
  </si>
  <si>
    <t>Hindamine</t>
  </si>
  <si>
    <t>1.4.</t>
  </si>
  <si>
    <t>Kommunikatsioon</t>
  </si>
  <si>
    <t>Kaudsed kulud (ühtne määr 4%)</t>
  </si>
  <si>
    <t>2.1.</t>
  </si>
  <si>
    <t>TAT personalikuludest</t>
  </si>
  <si>
    <t>2.2.</t>
  </si>
  <si>
    <t>TAT partneri personalikuludest</t>
  </si>
  <si>
    <t>Kokku (read 1+2)</t>
  </si>
  <si>
    <t>Jaotamata eelarve</t>
  </si>
  <si>
    <t>Eelarve kokku (2023-2029)</t>
  </si>
  <si>
    <t>Kulukohad näidatakse vastavalt kinnitatud eelarvele</t>
  </si>
  <si>
    <t xml:space="preserve">Märgitakse detailselt kinnitatud eelarve aastad </t>
  </si>
  <si>
    <t>Näidatakse ülesvõetud kohustused (lepingud - uuringud, teenused jne; tasumata arved)</t>
  </si>
  <si>
    <t xml:space="preserve">Näidatakse toetuse saaja (JDM) raamatupidamise andmetele RTK poolt kontrollitud ja välja makstud kulude summa. KUMULATIIVNE! </t>
  </si>
  <si>
    <t>Partner: Sotsiaalkindlustusamet</t>
  </si>
  <si>
    <t xml:space="preserve">Reaalsed kulud 2025 (jaanuar- detsember)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</si>
</sst>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Aptos Narrow"/>
      <family val="2"/>
      <scheme val="minor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0"/>
      <color rgb="FFC00000"/>
      <name val="Arial"/>
      <family val="2"/>
      <charset val="186"/>
    </font>
    <font>
      <sz val="10"/>
      <color rgb="FF0070C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vertAlign val="superscript"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lightDown">
        <f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right" vertical="center"/>
    </xf>
    <xf numFmtId="4" fontId="1" fillId="2" borderId="2" xfId="0" applyNumberFormat="1" applyFont="1" applyFill="1" applyBorder="1"/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/>
    <xf numFmtId="0" fontId="11" fillId="0" borderId="0" xfId="0" applyFont="1" applyAlignment="1">
      <alignment wrapText="1"/>
    </xf>
    <xf numFmtId="4" fontId="3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4" fontId="1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3" xfId="0" applyNumberFormat="1" applyFont="1" applyBorder="1" applyAlignment="1">
      <alignment horizontal="right" vertical="top" wrapText="1"/>
    </xf>
    <xf numFmtId="4" fontId="11" fillId="0" borderId="4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left" vertical="top" wrapText="1"/>
    </xf>
    <xf numFmtId="9" fontId="14" fillId="7" borderId="2" xfId="0" applyNumberFormat="1" applyFont="1" applyFill="1" applyBorder="1" applyAlignment="1">
      <alignment horizontal="right" vertical="center"/>
    </xf>
    <xf numFmtId="4" fontId="3" fillId="6" borderId="3" xfId="0" applyNumberFormat="1" applyFont="1" applyFill="1" applyBorder="1" applyAlignment="1">
      <alignment horizontal="right" vertical="top" wrapText="1"/>
    </xf>
    <xf numFmtId="4" fontId="3" fillId="6" borderId="2" xfId="0" applyNumberFormat="1" applyFont="1" applyFill="1" applyBorder="1" applyAlignment="1">
      <alignment horizontal="right" vertical="center"/>
    </xf>
    <xf numFmtId="9" fontId="1" fillId="7" borderId="2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left" vertical="top"/>
    </xf>
    <xf numFmtId="0" fontId="7" fillId="8" borderId="3" xfId="0" applyFont="1" applyFill="1" applyBorder="1" applyAlignment="1">
      <alignment horizontal="left" vertical="top" wrapText="1"/>
    </xf>
    <xf numFmtId="4" fontId="7" fillId="8" borderId="4" xfId="0" applyNumberFormat="1" applyFont="1" applyFill="1" applyBorder="1" applyAlignment="1">
      <alignment horizontal="right" vertical="top" wrapText="1"/>
    </xf>
    <xf numFmtId="4" fontId="3" fillId="8" borderId="4" xfId="0" applyNumberFormat="1" applyFont="1" applyFill="1" applyBorder="1" applyAlignment="1">
      <alignment horizontal="right" vertical="center"/>
    </xf>
    <xf numFmtId="4" fontId="1" fillId="8" borderId="4" xfId="0" applyNumberFormat="1" applyFont="1" applyFill="1" applyBorder="1" applyAlignment="1">
      <alignment horizontal="right" vertical="center"/>
    </xf>
    <xf numFmtId="4" fontId="3" fillId="6" borderId="4" xfId="0" applyNumberFormat="1" applyFont="1" applyFill="1" applyBorder="1" applyAlignment="1">
      <alignment horizontal="right" vertical="top" wrapText="1"/>
    </xf>
    <xf numFmtId="4" fontId="3" fillId="6" borderId="4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top"/>
    </xf>
    <xf numFmtId="4" fontId="3" fillId="6" borderId="1" xfId="0" applyNumberFormat="1" applyFont="1" applyFill="1" applyBorder="1" applyAlignment="1">
      <alignment horizontal="right"/>
    </xf>
    <xf numFmtId="4" fontId="3" fillId="6" borderId="2" xfId="0" applyNumberFormat="1" applyFont="1" applyFill="1" applyBorder="1" applyAlignment="1">
      <alignment horizontal="right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wrapText="1"/>
    </xf>
    <xf numFmtId="4" fontId="13" fillId="6" borderId="2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right" wrapText="1"/>
    </xf>
    <xf numFmtId="9" fontId="1" fillId="3" borderId="3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4" fontId="3" fillId="4" borderId="0" xfId="0" applyNumberFormat="1" applyFont="1" applyFill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3" fillId="0" borderId="0" xfId="0" applyNumberFormat="1" applyFont="1" applyFill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/>
    </xf>
    <xf numFmtId="4" fontId="13" fillId="0" borderId="2" xfId="0" applyNumberFormat="1" applyFont="1" applyBorder="1" applyAlignment="1">
      <alignment horizontal="righ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104775</xdr:rowOff>
    </xdr:from>
    <xdr:to>
      <xdr:col>12</xdr:col>
      <xdr:colOff>32385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02C55-FA88-41FA-B05A-5A6D5D3D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02870"/>
          <a:ext cx="186880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je Smitt - JUSTDIGI" id="{3436B58A-103F-4D6C-B71A-F15E7C66BD76}" userId="S::terje.smitt@justdigi.ee::a5b6737b-0fe0-44f9-a8cc-77b4fc987d7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5" dT="2026-06-25T10:51:29.47" personId="{3436B58A-103F-4D6C-B71A-F15E7C66BD76}" id="{D3DD9D58-9A23-4DE7-BD03-05E4ACC219A9}">
    <text>Lepingu jääk, millele lisanduvad kaudsed kulud</text>
  </threadedComment>
  <threadedComment ref="D26" dT="2026-06-16T10:21:36.16" personId="{3436B58A-103F-4D6C-B71A-F15E7C66BD76}" id="{A6132B21-558F-49B1-9505-DF3C3DDA6F55}">
    <text>Lepinguline maht ilma kaudsete kuludeta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0652-2A5B-4343-B56F-4D803DFF1749}">
  <dimension ref="A1:I31"/>
  <sheetViews>
    <sheetView tabSelected="1" workbookViewId="0">
      <selection activeCell="L13" sqref="L13"/>
    </sheetView>
  </sheetViews>
  <sheetFormatPr defaultRowHeight="14.4" x14ac:dyDescent="0.3"/>
  <cols>
    <col min="1" max="1" width="10.88671875" customWidth="1"/>
    <col min="2" max="2" width="36.33203125" customWidth="1"/>
    <col min="3" max="3" width="22.6640625" customWidth="1"/>
    <col min="4" max="4" width="14.88671875" customWidth="1"/>
    <col min="5" max="5" width="32.109375" customWidth="1"/>
    <col min="6" max="6" width="16" customWidth="1"/>
    <col min="7" max="8" width="12.88671875" hidden="1" customWidth="1"/>
    <col min="9" max="9" width="10.6640625" hidden="1" customWidth="1"/>
  </cols>
  <sheetData>
    <row r="1" spans="1:9" x14ac:dyDescent="0.3">
      <c r="A1" s="1"/>
      <c r="B1" s="2"/>
      <c r="C1" s="2"/>
      <c r="D1" s="3"/>
      <c r="G1" s="3"/>
      <c r="H1" s="4"/>
      <c r="I1" s="1"/>
    </row>
    <row r="2" spans="1:9" x14ac:dyDescent="0.3">
      <c r="A2" s="5" t="s">
        <v>0</v>
      </c>
      <c r="B2" s="2"/>
      <c r="C2" s="2"/>
      <c r="D2" s="3"/>
      <c r="E2" s="3"/>
      <c r="F2" s="3"/>
      <c r="G2" s="1"/>
      <c r="I2" s="1"/>
    </row>
    <row r="3" spans="1:9" x14ac:dyDescent="0.3">
      <c r="A3" s="5"/>
      <c r="B3" s="2"/>
      <c r="C3" s="2"/>
      <c r="D3" s="3"/>
      <c r="E3" s="64"/>
      <c r="F3" s="64"/>
      <c r="G3" s="3"/>
      <c r="H3" s="4"/>
      <c r="I3" s="1"/>
    </row>
    <row r="4" spans="1:9" x14ac:dyDescent="0.3">
      <c r="A4" s="1" t="s">
        <v>1</v>
      </c>
      <c r="B4" s="2"/>
      <c r="C4" s="2"/>
      <c r="D4" s="1"/>
      <c r="E4" s="6"/>
      <c r="F4" s="1"/>
      <c r="G4" s="1"/>
      <c r="H4" s="1"/>
      <c r="I4" s="1"/>
    </row>
    <row r="5" spans="1:9" x14ac:dyDescent="0.3">
      <c r="A5" s="1" t="s">
        <v>2</v>
      </c>
      <c r="B5" s="2"/>
      <c r="C5" s="2"/>
      <c r="D5" s="1"/>
      <c r="E5" s="7"/>
      <c r="F5" s="1"/>
      <c r="G5" s="1"/>
      <c r="H5" s="4"/>
      <c r="I5" s="1"/>
    </row>
    <row r="6" spans="1:9" x14ac:dyDescent="0.3">
      <c r="A6" s="8" t="s">
        <v>3</v>
      </c>
      <c r="B6" s="2"/>
      <c r="C6" s="2"/>
      <c r="D6" s="1"/>
      <c r="E6" s="1"/>
      <c r="F6" s="1"/>
      <c r="G6" s="1"/>
      <c r="H6" s="5"/>
      <c r="I6" s="1"/>
    </row>
    <row r="7" spans="1:9" x14ac:dyDescent="0.3">
      <c r="A7" s="59" t="s">
        <v>44</v>
      </c>
      <c r="B7" s="60"/>
      <c r="C7" s="2"/>
      <c r="D7" s="1"/>
      <c r="E7" s="1"/>
      <c r="F7" s="1"/>
      <c r="G7" s="1"/>
      <c r="H7" s="5"/>
      <c r="I7" s="1"/>
    </row>
    <row r="8" spans="1:9" x14ac:dyDescent="0.3">
      <c r="A8" s="1"/>
      <c r="B8" s="2"/>
      <c r="C8" s="2"/>
      <c r="D8" s="3"/>
      <c r="E8" s="3"/>
      <c r="F8" s="3"/>
      <c r="G8" s="3"/>
      <c r="H8" s="1"/>
      <c r="I8" s="1"/>
    </row>
    <row r="9" spans="1:9" ht="80.25" customHeight="1" x14ac:dyDescent="0.3">
      <c r="A9" s="9" t="s">
        <v>4</v>
      </c>
      <c r="B9" s="9" t="s">
        <v>5</v>
      </c>
      <c r="C9" s="30" t="s">
        <v>45</v>
      </c>
      <c r="D9" s="10" t="s">
        <v>6</v>
      </c>
      <c r="E9" s="11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 spans="1:9" ht="26.4" x14ac:dyDescent="0.3">
      <c r="A10" s="12">
        <v>1</v>
      </c>
      <c r="B10" s="12">
        <v>2</v>
      </c>
      <c r="C10" s="12">
        <v>3</v>
      </c>
      <c r="D10" s="12">
        <v>3</v>
      </c>
      <c r="E10" s="12">
        <v>4</v>
      </c>
      <c r="F10" s="12" t="s">
        <v>12</v>
      </c>
      <c r="G10" s="13">
        <v>6</v>
      </c>
      <c r="H10" s="13" t="s">
        <v>13</v>
      </c>
      <c r="I10" s="14" t="s">
        <v>14</v>
      </c>
    </row>
    <row r="11" spans="1:9" x14ac:dyDescent="0.3">
      <c r="A11" s="43">
        <v>1</v>
      </c>
      <c r="B11" s="44" t="s">
        <v>15</v>
      </c>
      <c r="C11" s="61">
        <f>C13</f>
        <v>93285.57</v>
      </c>
      <c r="D11" s="61">
        <f>D13</f>
        <v>201001</v>
      </c>
      <c r="E11" s="61">
        <f>E13</f>
        <v>133365.38</v>
      </c>
      <c r="F11" s="45">
        <f>SUM(E11/(C11+D11))</f>
        <v>0.45318201234939126</v>
      </c>
      <c r="G11" s="16"/>
      <c r="H11" s="15">
        <f>SUM(E11+G11)</f>
        <v>133365.38</v>
      </c>
      <c r="I11" s="15">
        <f>D11-E11</f>
        <v>67635.62</v>
      </c>
    </row>
    <row r="12" spans="1:9" x14ac:dyDescent="0.3">
      <c r="A12" s="17">
        <v>1.1000000000000001</v>
      </c>
      <c r="B12" s="18" t="s">
        <v>16</v>
      </c>
      <c r="C12" s="62">
        <f>C18</f>
        <v>58683.35</v>
      </c>
      <c r="D12" s="62">
        <f t="shared" ref="D12:E12" si="0">D18</f>
        <v>88201</v>
      </c>
      <c r="E12" s="62">
        <f t="shared" si="0"/>
        <v>86624.34</v>
      </c>
      <c r="F12" s="63">
        <f>F18</f>
        <v>0.58974519749721455</v>
      </c>
      <c r="G12" s="16"/>
      <c r="H12" s="15">
        <f t="shared" ref="H12:H24" si="1">SUM(E12+G12)</f>
        <v>86624.34</v>
      </c>
      <c r="I12" s="15">
        <f t="shared" ref="I12:I24" si="2">D12-E12</f>
        <v>1576.6600000000035</v>
      </c>
    </row>
    <row r="13" spans="1:9" x14ac:dyDescent="0.3">
      <c r="A13" s="41">
        <v>1.2</v>
      </c>
      <c r="B13" s="42" t="s">
        <v>17</v>
      </c>
      <c r="C13" s="46">
        <f>C17+C18</f>
        <v>93285.57</v>
      </c>
      <c r="D13" s="47">
        <f>SUM(D17:D18)</f>
        <v>201001</v>
      </c>
      <c r="E13" s="47">
        <f>SUM(E17:E18)</f>
        <v>133365.38</v>
      </c>
      <c r="F13" s="48">
        <f t="shared" ref="F13:F24" si="3">SUM(E13/(C13+D13))</f>
        <v>0.45318201234939126</v>
      </c>
      <c r="G13" s="16"/>
      <c r="H13" s="15">
        <f t="shared" si="1"/>
        <v>133365.38</v>
      </c>
      <c r="I13" s="15">
        <f t="shared" si="2"/>
        <v>67635.62</v>
      </c>
    </row>
    <row r="14" spans="1:9" ht="26.4" x14ac:dyDescent="0.3">
      <c r="A14" s="19" t="s">
        <v>18</v>
      </c>
      <c r="B14" s="20" t="s">
        <v>19</v>
      </c>
      <c r="C14" s="31"/>
      <c r="D14" s="21"/>
      <c r="E14" s="15"/>
      <c r="F14" s="48"/>
      <c r="G14" s="16"/>
      <c r="H14" s="15">
        <f t="shared" si="1"/>
        <v>0</v>
      </c>
      <c r="I14" s="15">
        <f t="shared" si="2"/>
        <v>0</v>
      </c>
    </row>
    <row r="15" spans="1:9" x14ac:dyDescent="0.3">
      <c r="A15" s="19" t="s">
        <v>20</v>
      </c>
      <c r="B15" s="22" t="s">
        <v>21</v>
      </c>
      <c r="C15" s="33"/>
      <c r="D15" s="21"/>
      <c r="E15" s="15"/>
      <c r="F15" s="48"/>
      <c r="G15" s="16"/>
      <c r="H15" s="15">
        <f t="shared" si="1"/>
        <v>0</v>
      </c>
      <c r="I15" s="15">
        <f t="shared" si="2"/>
        <v>0</v>
      </c>
    </row>
    <row r="16" spans="1:9" ht="27" x14ac:dyDescent="0.3">
      <c r="A16" s="23" t="s">
        <v>22</v>
      </c>
      <c r="B16" s="24" t="s">
        <v>23</v>
      </c>
      <c r="C16" s="32"/>
      <c r="D16" s="38"/>
      <c r="E16" s="39"/>
      <c r="F16" s="48"/>
      <c r="G16" s="15"/>
      <c r="H16" s="15">
        <f t="shared" si="1"/>
        <v>0</v>
      </c>
      <c r="I16" s="15">
        <f t="shared" si="2"/>
        <v>0</v>
      </c>
    </row>
    <row r="17" spans="1:9" x14ac:dyDescent="0.3">
      <c r="A17" s="19" t="s">
        <v>24</v>
      </c>
      <c r="B17" s="22" t="s">
        <v>25</v>
      </c>
      <c r="C17" s="33">
        <v>34602.22</v>
      </c>
      <c r="D17" s="21">
        <v>112800</v>
      </c>
      <c r="E17" s="15">
        <v>46741.04</v>
      </c>
      <c r="F17" s="48">
        <f t="shared" si="3"/>
        <v>0.31709861628949687</v>
      </c>
      <c r="G17" s="16"/>
      <c r="H17" s="15">
        <f t="shared" si="1"/>
        <v>46741.04</v>
      </c>
      <c r="I17" s="15">
        <f t="shared" si="2"/>
        <v>66058.959999999992</v>
      </c>
    </row>
    <row r="18" spans="1:9" x14ac:dyDescent="0.3">
      <c r="A18" s="19" t="s">
        <v>26</v>
      </c>
      <c r="B18" s="22" t="s">
        <v>27</v>
      </c>
      <c r="C18" s="34">
        <v>58683.35</v>
      </c>
      <c r="D18" s="21">
        <v>88201</v>
      </c>
      <c r="E18" s="15">
        <v>86624.34</v>
      </c>
      <c r="F18" s="48">
        <f t="shared" si="3"/>
        <v>0.58974519749721455</v>
      </c>
      <c r="G18" s="16"/>
      <c r="H18" s="15">
        <f t="shared" si="1"/>
        <v>86624.34</v>
      </c>
      <c r="I18" s="15">
        <f t="shared" si="2"/>
        <v>1576.6600000000035</v>
      </c>
    </row>
    <row r="19" spans="1:9" x14ac:dyDescent="0.3">
      <c r="A19" s="49" t="s">
        <v>28</v>
      </c>
      <c r="B19" s="50" t="s">
        <v>29</v>
      </c>
      <c r="C19" s="51"/>
      <c r="D19" s="52"/>
      <c r="E19" s="52"/>
      <c r="F19" s="48"/>
      <c r="G19" s="16"/>
      <c r="H19" s="15">
        <f t="shared" si="1"/>
        <v>0</v>
      </c>
      <c r="I19" s="15">
        <f t="shared" si="2"/>
        <v>0</v>
      </c>
    </row>
    <row r="20" spans="1:9" x14ac:dyDescent="0.3">
      <c r="A20" s="49" t="s">
        <v>30</v>
      </c>
      <c r="B20" s="50" t="s">
        <v>31</v>
      </c>
      <c r="C20" s="51"/>
      <c r="D20" s="52"/>
      <c r="E20" s="53"/>
      <c r="F20" s="48"/>
      <c r="G20" s="16"/>
      <c r="H20" s="15">
        <f t="shared" si="1"/>
        <v>0</v>
      </c>
      <c r="I20" s="15">
        <f t="shared" si="2"/>
        <v>0</v>
      </c>
    </row>
    <row r="21" spans="1:9" x14ac:dyDescent="0.3">
      <c r="A21" s="41">
        <v>2</v>
      </c>
      <c r="B21" s="42" t="s">
        <v>32</v>
      </c>
      <c r="C21" s="54">
        <f>C23</f>
        <v>2347.3339999999998</v>
      </c>
      <c r="D21" s="55">
        <f>SUM(D22:D23)</f>
        <v>3528.04</v>
      </c>
      <c r="E21" s="55">
        <f>SUM(E22:E23)</f>
        <v>3464.9735999999998</v>
      </c>
      <c r="F21" s="48">
        <f t="shared" si="3"/>
        <v>0.58974519749721466</v>
      </c>
      <c r="G21" s="16"/>
      <c r="H21" s="15">
        <f t="shared" si="1"/>
        <v>3464.9735999999998</v>
      </c>
      <c r="I21" s="15">
        <f t="shared" si="2"/>
        <v>63.066400000000158</v>
      </c>
    </row>
    <row r="22" spans="1:9" x14ac:dyDescent="0.3">
      <c r="A22" s="19" t="s">
        <v>33</v>
      </c>
      <c r="B22" s="22" t="s">
        <v>34</v>
      </c>
      <c r="C22" s="35"/>
      <c r="D22" s="25"/>
      <c r="E22" s="26"/>
      <c r="F22" s="48"/>
      <c r="G22" s="16"/>
      <c r="H22" s="15">
        <f t="shared" si="1"/>
        <v>0</v>
      </c>
      <c r="I22" s="15">
        <f t="shared" si="2"/>
        <v>0</v>
      </c>
    </row>
    <row r="23" spans="1:9" x14ac:dyDescent="0.3">
      <c r="A23" s="19" t="s">
        <v>35</v>
      </c>
      <c r="B23" s="22" t="s">
        <v>36</v>
      </c>
      <c r="C23" s="35">
        <f>C18*0.04</f>
        <v>2347.3339999999998</v>
      </c>
      <c r="D23" s="40">
        <f>D18*0.04</f>
        <v>3528.04</v>
      </c>
      <c r="E23" s="40">
        <f>E18*0.04</f>
        <v>3464.9735999999998</v>
      </c>
      <c r="F23" s="48">
        <f t="shared" si="3"/>
        <v>0.58974519749721466</v>
      </c>
      <c r="G23" s="16"/>
      <c r="H23" s="15">
        <f t="shared" si="1"/>
        <v>3464.9735999999998</v>
      </c>
      <c r="I23" s="15">
        <f t="shared" si="2"/>
        <v>63.066400000000158</v>
      </c>
    </row>
    <row r="24" spans="1:9" x14ac:dyDescent="0.3">
      <c r="A24" s="56">
        <v>3</v>
      </c>
      <c r="B24" s="42" t="s">
        <v>37</v>
      </c>
      <c r="C24" s="54">
        <f>C13+C21</f>
        <v>95632.90400000001</v>
      </c>
      <c r="D24" s="57">
        <f>D11+D21</f>
        <v>204529.04</v>
      </c>
      <c r="E24" s="58">
        <f>E11+E21</f>
        <v>136830.3536</v>
      </c>
      <c r="F24" s="48">
        <f t="shared" si="3"/>
        <v>0.45585510200453655</v>
      </c>
      <c r="G24" s="16"/>
      <c r="H24" s="15">
        <f t="shared" si="1"/>
        <v>136830.3536</v>
      </c>
      <c r="I24" s="15">
        <f t="shared" si="2"/>
        <v>67698.686400000006</v>
      </c>
    </row>
    <row r="25" spans="1:9" x14ac:dyDescent="0.3">
      <c r="A25" s="27"/>
      <c r="B25" s="20" t="s">
        <v>38</v>
      </c>
      <c r="C25" s="36"/>
      <c r="D25" s="72">
        <f>D26-E13</f>
        <v>465962.62</v>
      </c>
      <c r="E25" s="70"/>
      <c r="F25" s="71"/>
      <c r="G25" s="66"/>
      <c r="H25" s="66"/>
      <c r="I25" s="66"/>
    </row>
    <row r="26" spans="1:9" x14ac:dyDescent="0.3">
      <c r="A26" s="27"/>
      <c r="B26" s="20" t="s">
        <v>39</v>
      </c>
      <c r="C26" s="37"/>
      <c r="D26" s="73">
        <v>599328</v>
      </c>
      <c r="E26" s="70"/>
      <c r="F26" s="70"/>
      <c r="G26" s="65"/>
      <c r="H26" s="65"/>
      <c r="I26" s="65"/>
    </row>
    <row r="27" spans="1:9" x14ac:dyDescent="0.3">
      <c r="A27" s="1"/>
      <c r="B27" s="2"/>
      <c r="C27" s="2"/>
      <c r="D27" s="3"/>
      <c r="E27" s="3"/>
      <c r="F27" s="3"/>
      <c r="G27" s="3"/>
      <c r="H27" s="1"/>
      <c r="I27" s="1"/>
    </row>
    <row r="28" spans="1:9" ht="16.2" x14ac:dyDescent="0.3">
      <c r="A28" s="28">
        <v>1</v>
      </c>
      <c r="B28" s="67" t="s">
        <v>40</v>
      </c>
      <c r="C28" s="67"/>
      <c r="D28" s="67"/>
      <c r="E28" s="29"/>
      <c r="F28" s="3"/>
      <c r="G28" s="3"/>
      <c r="H28" s="1"/>
      <c r="I28" s="1"/>
    </row>
    <row r="29" spans="1:9" ht="16.2" x14ac:dyDescent="0.3">
      <c r="A29" s="28">
        <v>2</v>
      </c>
      <c r="B29" s="67" t="s">
        <v>41</v>
      </c>
      <c r="C29" s="67"/>
      <c r="D29" s="67"/>
      <c r="E29" s="3"/>
      <c r="F29" s="3"/>
      <c r="G29" s="3"/>
      <c r="H29" s="1"/>
      <c r="I29" s="1"/>
    </row>
    <row r="30" spans="1:9" ht="32.4" customHeight="1" x14ac:dyDescent="0.3">
      <c r="A30" s="28">
        <v>3</v>
      </c>
      <c r="B30" s="68" t="s">
        <v>43</v>
      </c>
      <c r="C30" s="68"/>
      <c r="D30" s="68"/>
      <c r="E30" s="68"/>
      <c r="F30" s="3"/>
      <c r="G30" s="3"/>
      <c r="H30" s="1"/>
      <c r="I30" s="1"/>
    </row>
    <row r="31" spans="1:9" ht="15.6" x14ac:dyDescent="0.3">
      <c r="A31" s="28">
        <v>4</v>
      </c>
      <c r="B31" s="69" t="s">
        <v>42</v>
      </c>
      <c r="C31" s="69"/>
      <c r="D31" s="69"/>
      <c r="E31" s="69"/>
      <c r="F31" s="3"/>
      <c r="G31" s="3"/>
      <c r="H31" s="1"/>
      <c r="I31" s="1"/>
    </row>
  </sheetData>
  <mergeCells count="10">
    <mergeCell ref="B28:D28"/>
    <mergeCell ref="B29:D29"/>
    <mergeCell ref="B30:E30"/>
    <mergeCell ref="B31:E31"/>
    <mergeCell ref="I25:I26"/>
    <mergeCell ref="E3:F3"/>
    <mergeCell ref="E25:E26"/>
    <mergeCell ref="F25:F26"/>
    <mergeCell ref="G25:G26"/>
    <mergeCell ref="H25:H2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9446B9697D94391F8E0B40B3D5BC9" ma:contentTypeVersion="14" ma:contentTypeDescription="Loo uus dokument" ma:contentTypeScope="" ma:versionID="38595230b89ced4ef621af892f60f338">
  <xsd:schema xmlns:xsd="http://www.w3.org/2001/XMLSchema" xmlns:xs="http://www.w3.org/2001/XMLSchema" xmlns:p="http://schemas.microsoft.com/office/2006/metadata/properties" xmlns:ns2="72b7e1b3-456c-488c-9488-1b083c4ddabe" xmlns:ns3="194cedfd-18b6-416b-a27a-1daa6530c4f3" targetNamespace="http://schemas.microsoft.com/office/2006/metadata/properties" ma:root="true" ma:fieldsID="1cc3b850415a5b367ee11f6c26f17761" ns2:_="" ns3:_="">
    <xsd:import namespace="72b7e1b3-456c-488c-9488-1b083c4ddabe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7e1b3-456c-488c-9488-1b083c4dd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4e161c-a680-4b20-b070-f39e35dce383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b7e1b3-456c-488c-9488-1b083c4ddabe">
      <Terms xmlns="http://schemas.microsoft.com/office/infopath/2007/PartnerControls"/>
    </lcf76f155ced4ddcb4097134ff3c332f>
    <TaxCatchAll xmlns="194cedfd-18b6-416b-a27a-1daa6530c4f3" xsi:nil="true"/>
  </documentManagement>
</p:properties>
</file>

<file path=customXml/itemProps1.xml><?xml version="1.0" encoding="utf-8"?>
<ds:datastoreItem xmlns:ds="http://schemas.openxmlformats.org/officeDocument/2006/customXml" ds:itemID="{936B01B5-4A9B-4B74-AAAA-298F4900C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7e1b3-456c-488c-9488-1b083c4ddabe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1F1CD-B3AF-450A-A049-5653761CD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A4BD13-A111-4B8F-8C25-E19918721A96}">
  <ds:schemaRefs>
    <ds:schemaRef ds:uri="http://schemas.microsoft.com/office/2006/metadata/properties"/>
    <ds:schemaRef ds:uri="http://schemas.microsoft.com/office/infopath/2007/PartnerControls"/>
    <ds:schemaRef ds:uri="72b7e1b3-456c-488c-9488-1b083c4ddabe"/>
    <ds:schemaRef ds:uri="194cedfd-18b6-416b-a27a-1daa6530c4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Lisa3 eelarve täitmine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Kairi Tärno - VIRV</dc:creator>
  <cp:keywords/>
  <dc:description/>
  <cp:lastModifiedBy>Terje Smitt - JUSTDIGI</cp:lastModifiedBy>
  <cp:revision/>
  <dcterms:created xsi:type="dcterms:W3CDTF">2026-01-09T07:19:24Z</dcterms:created>
  <dcterms:modified xsi:type="dcterms:W3CDTF">2026-06-25T11:26:31Z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2026-01-09T07:19:53Z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9679c586-0398-4775-9a0e-41775dd8bf12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0x010100E299446B9697D94391F8E0B40B3D5BC9</vt:lpwstr>
  </property>
  <property fmtid="{D5CDD505-2E9C-101B-9397-08002B2CF9AE}" pid="11" name="MediaServiceImageTags">
    <vt:lpwstr/>
  </property>
</Properties>
</file>